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2260" windowHeight="12645" activeTab="1"/>
  </bookViews>
  <sheets>
    <sheet name="База" sheetId="1" r:id="rId1"/>
    <sheet name="GR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G17" i="2" s="1"/>
  <c r="H16" i="2"/>
  <c r="G16" i="2"/>
  <c r="H15" i="2"/>
  <c r="G15" i="2" s="1"/>
  <c r="H14" i="2"/>
  <c r="G14" i="2"/>
  <c r="H13" i="2"/>
  <c r="G13" i="2" s="1"/>
  <c r="E13" i="2"/>
  <c r="H12" i="2"/>
  <c r="G12" i="2" s="1"/>
  <c r="E12" i="2"/>
  <c r="H11" i="2"/>
  <c r="G11" i="2" s="1"/>
  <c r="E11" i="2"/>
  <c r="H10" i="2"/>
  <c r="G10" i="2" s="1"/>
  <c r="E10" i="2"/>
  <c r="H9" i="2"/>
  <c r="G9" i="2" s="1"/>
  <c r="E9" i="2"/>
  <c r="H8" i="2"/>
  <c r="G8" i="2" s="1"/>
  <c r="E8" i="2"/>
  <c r="H7" i="2"/>
  <c r="G7" i="2" s="1"/>
  <c r="E7" i="2"/>
  <c r="H6" i="2"/>
  <c r="G6" i="2" s="1"/>
  <c r="H5" i="2"/>
  <c r="G5" i="2"/>
  <c r="H4" i="2"/>
  <c r="G4" i="2" s="1"/>
  <c r="H3" i="2"/>
  <c r="G3" i="2"/>
  <c r="F3" i="2"/>
  <c r="E3" i="2"/>
  <c r="F7" i="2" l="1"/>
  <c r="F8" i="2"/>
  <c r="F9" i="2"/>
  <c r="F10" i="2"/>
  <c r="F11" i="2"/>
  <c r="F12" i="2"/>
  <c r="F13" i="2"/>
  <c r="W23" i="1"/>
  <c r="W22" i="1" s="1"/>
  <c r="U22" i="1"/>
  <c r="V22" i="1"/>
  <c r="T22" i="1"/>
  <c r="M22" i="1" l="1"/>
  <c r="L22" i="1"/>
  <c r="K22" i="1"/>
  <c r="D23" i="1"/>
  <c r="E23" i="1"/>
  <c r="C23" i="1"/>
  <c r="B23" i="1"/>
</calcChain>
</file>

<file path=xl/sharedStrings.xml><?xml version="1.0" encoding="utf-8"?>
<sst xmlns="http://schemas.openxmlformats.org/spreadsheetml/2006/main" count="91" uniqueCount="73">
  <si>
    <t>Город</t>
  </si>
  <si>
    <t>Москва</t>
  </si>
  <si>
    <t>Санкт-Петербург</t>
  </si>
  <si>
    <t>Новосибирск</t>
  </si>
  <si>
    <t>Екатеринбург</t>
  </si>
  <si>
    <t>Казань</t>
  </si>
  <si>
    <t>Красноярск</t>
  </si>
  <si>
    <t>Самара</t>
  </si>
  <si>
    <t>Челябинск</t>
  </si>
  <si>
    <t>Нижний Новгород</t>
  </si>
  <si>
    <t>Уфа</t>
  </si>
  <si>
    <t>Омск</t>
  </si>
  <si>
    <t>Ростов-на-Дону</t>
  </si>
  <si>
    <t>Пермь</t>
  </si>
  <si>
    <t>Воронеж</t>
  </si>
  <si>
    <t>Волгоград</t>
  </si>
  <si>
    <t xml:space="preserve">Количество рекламных поверхностей на 1000 человек 
</t>
  </si>
  <si>
    <t>Кол-во физ. Поверхностей</t>
  </si>
  <si>
    <t>Население 18+</t>
  </si>
  <si>
    <t>Бюджеты в OOH на 1000 человек, руб в месяц</t>
  </si>
  <si>
    <t>Покупательная способность населения, млн руб на 1000 человек</t>
  </si>
  <si>
    <t>Средняя цена билборда 3х6 в месяц</t>
  </si>
  <si>
    <t>Средняя зар.плата (hh.ru), руб.</t>
  </si>
  <si>
    <t>Средняя зар.плата (Росстат), руб.</t>
  </si>
  <si>
    <t>Рестораны быстрого питания</t>
  </si>
  <si>
    <t>Банки</t>
  </si>
  <si>
    <t>Электроника, цифровая и бытовая техника</t>
  </si>
  <si>
    <t>KFC</t>
  </si>
  <si>
    <t>McDonalds</t>
  </si>
  <si>
    <t>BurgerKing</t>
  </si>
  <si>
    <t>Всего</t>
  </si>
  <si>
    <t>Доля</t>
  </si>
  <si>
    <t>М-Видео</t>
  </si>
  <si>
    <t>Эльдорадо</t>
  </si>
  <si>
    <t>Сбербанк</t>
  </si>
  <si>
    <t>ВТБ</t>
  </si>
  <si>
    <t>Альфа банк</t>
  </si>
  <si>
    <t>Население общее</t>
  </si>
  <si>
    <t>Бюджеты в
OOH 2015 (АКАР),
 млн руб</t>
  </si>
  <si>
    <t>Бюджеты в
OOH 2016 (АКАР),
 млн руб</t>
  </si>
  <si>
    <t>Бюджеты в
OOH 2017 (АКАР),
 млн руб</t>
  </si>
  <si>
    <t>Бюджеты в 
OOH 2018 (Прогноз ДМ), млн руб</t>
  </si>
  <si>
    <t>Остальные города</t>
  </si>
  <si>
    <t>ИТОГО:</t>
  </si>
  <si>
    <t>Показатели в наружной рекламе</t>
  </si>
  <si>
    <t>* Источник данных: сайты муниципалитетов каждого города</t>
  </si>
  <si>
    <t>** Источник данных: Федеральная Служба Государственной Статистики</t>
  </si>
  <si>
    <t>*** Покупательная способность населения:
рассчитана из суммы коэффициентов по макроэкономическим показателям: 1) Численность населения 18+, 2) Средний уровень зарплаты (по данным hh.ru), 3) Средний уровень зарплаты (по данным Росстат), 4) Рейтинг по уровню жизни в России, 4) Доп.инвестиции в основной капитал региона, 5) Бюджет города на 2018 год.</t>
  </si>
  <si>
    <t>Бюджет города на 2018 г., млн.руб.*</t>
  </si>
  <si>
    <t>Доп. инвестиции в основной капитал региона, млн.руб.**</t>
  </si>
  <si>
    <t>Покупательная способность населения***, руб.</t>
  </si>
  <si>
    <t>Оборот розничной торговли в расчете на душу населения в год**, руб</t>
  </si>
  <si>
    <t>Площадь города, км2</t>
  </si>
  <si>
    <t>Муниципальные заказы</t>
  </si>
  <si>
    <t>Средняя зар.плата, руб.</t>
  </si>
  <si>
    <t>Бюджеты в наружной рекламе 2015-2018г</t>
  </si>
  <si>
    <t>Население городов</t>
  </si>
  <si>
    <t>Примеры распределения локальных точек продаж федеральных компаний, в шт.</t>
  </si>
  <si>
    <t>База для Занимательного СРТ</t>
  </si>
  <si>
    <t xml:space="preserve"> Средний OTS билборда 3х6 в сутки</t>
  </si>
  <si>
    <t>CPT (стоимость 1000 контактов)</t>
  </si>
  <si>
    <t>Объем бюджета в месяц*</t>
  </si>
  <si>
    <t xml:space="preserve">50 GRP
 в сутки
</t>
  </si>
  <si>
    <t xml:space="preserve">75 GRP
 в сутки
</t>
  </si>
  <si>
    <t xml:space="preserve">100 GRP
 в сутки
</t>
  </si>
  <si>
    <t>Москва**</t>
  </si>
  <si>
    <t>Нижний Новгород**</t>
  </si>
  <si>
    <t>Ростов-на-Дону**</t>
  </si>
  <si>
    <t>Воронеж**</t>
  </si>
  <si>
    <t>Волгоград**</t>
  </si>
  <si>
    <t>*Средний бюджет в месяц требуемый для охвата города</t>
  </si>
  <si>
    <t>**OTS в городах по данным Эспар</t>
  </si>
  <si>
    <t>Данные получены от BookingBoard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</si>
</sst>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_ ;\-#,##0\ "/>
    <numFmt numFmtId="165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3" fontId="0" fillId="0" borderId="0" xfId="0" applyNumberFormat="1"/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2" fillId="0" borderId="0" xfId="0" applyFont="1"/>
    <xf numFmtId="0" fontId="4" fillId="0" borderId="17" xfId="0" applyFont="1" applyBorder="1"/>
    <xf numFmtId="0" fontId="7" fillId="0" borderId="20" xfId="0" applyFont="1" applyBorder="1"/>
    <xf numFmtId="3" fontId="4" fillId="0" borderId="21" xfId="0" applyNumberFormat="1" applyFont="1" applyBorder="1" applyAlignment="1">
      <alignment horizontal="center" vertical="center"/>
    </xf>
    <xf numFmtId="0" fontId="4" fillId="0" borderId="8" xfId="0" applyFont="1" applyBorder="1"/>
    <xf numFmtId="3" fontId="4" fillId="0" borderId="23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19" xfId="1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0" fontId="0" fillId="2" borderId="9" xfId="0" applyFill="1" applyBorder="1"/>
    <xf numFmtId="3" fontId="4" fillId="0" borderId="23" xfId="1" applyNumberFormat="1" applyFont="1" applyBorder="1" applyAlignment="1">
      <alignment horizontal="center" vertical="center"/>
    </xf>
    <xf numFmtId="3" fontId="4" fillId="0" borderId="25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/>
    </xf>
    <xf numFmtId="3" fontId="4" fillId="0" borderId="20" xfId="1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3" fontId="4" fillId="0" borderId="29" xfId="1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1" fillId="0" borderId="0" xfId="0" applyFont="1"/>
    <xf numFmtId="0" fontId="5" fillId="2" borderId="22" xfId="0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9" fontId="10" fillId="0" borderId="21" xfId="2" applyFont="1" applyBorder="1" applyAlignment="1">
      <alignment horizontal="center" vertical="center"/>
    </xf>
    <xf numFmtId="9" fontId="10" fillId="0" borderId="22" xfId="2" applyFont="1" applyBorder="1" applyAlignment="1">
      <alignment horizontal="center" vertical="center"/>
    </xf>
    <xf numFmtId="9" fontId="10" fillId="0" borderId="18" xfId="2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9" fontId="10" fillId="0" borderId="33" xfId="2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top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10" fillId="0" borderId="3" xfId="2" applyFont="1" applyBorder="1" applyAlignment="1">
      <alignment horizontal="center" vertical="center"/>
    </xf>
    <xf numFmtId="3" fontId="4" fillId="0" borderId="34" xfId="1" applyNumberFormat="1" applyFont="1" applyBorder="1" applyAlignment="1">
      <alignment horizontal="center" vertical="center"/>
    </xf>
    <xf numFmtId="3" fontId="4" fillId="0" borderId="35" xfId="1" applyNumberFormat="1" applyFont="1" applyBorder="1" applyAlignment="1">
      <alignment horizontal="center" vertical="center"/>
    </xf>
    <xf numFmtId="3" fontId="4" fillId="0" borderId="36" xfId="1" applyNumberFormat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" vertical="center"/>
    </xf>
    <xf numFmtId="3" fontId="4" fillId="0" borderId="38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3" fontId="4" fillId="0" borderId="14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0" borderId="39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21" xfId="1" applyNumberFormat="1" applyFont="1" applyBorder="1" applyAlignment="1">
      <alignment horizontal="center" vertical="center"/>
    </xf>
    <xf numFmtId="3" fontId="8" fillId="0" borderId="14" xfId="1" applyNumberFormat="1" applyFont="1" applyBorder="1" applyAlignment="1">
      <alignment horizontal="center" vertical="center"/>
    </xf>
    <xf numFmtId="3" fontId="8" fillId="0" borderId="30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2" fillId="2" borderId="3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4" fillId="0" borderId="42" xfId="1" applyNumberFormat="1" applyFont="1" applyBorder="1" applyAlignment="1">
      <alignment horizontal="left" vertical="center"/>
    </xf>
    <xf numFmtId="3" fontId="14" fillId="0" borderId="42" xfId="1" applyNumberFormat="1" applyFont="1" applyBorder="1" applyAlignment="1">
      <alignment horizontal="center" vertical="center"/>
    </xf>
    <xf numFmtId="3" fontId="14" fillId="0" borderId="43" xfId="1" applyNumberFormat="1" applyFont="1" applyBorder="1" applyAlignment="1">
      <alignment horizontal="left" vertical="center"/>
    </xf>
    <xf numFmtId="3" fontId="14" fillId="0" borderId="43" xfId="1" applyNumberFormat="1" applyFont="1" applyBorder="1" applyAlignment="1">
      <alignment horizontal="center" vertical="center"/>
    </xf>
    <xf numFmtId="0" fontId="14" fillId="4" borderId="0" xfId="0" applyFont="1" applyFill="1" applyBorder="1"/>
    <xf numFmtId="0" fontId="13" fillId="4" borderId="0" xfId="0" applyFont="1" applyFill="1"/>
    <xf numFmtId="0" fontId="15" fillId="4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33" sqref="H33"/>
    </sheetView>
  </sheetViews>
  <sheetFormatPr defaultColWidth="8.85546875" defaultRowHeight="15" x14ac:dyDescent="0.25"/>
  <cols>
    <col min="1" max="1" width="31.140625" customWidth="1"/>
    <col min="2" max="4" width="16" bestFit="1" customWidth="1"/>
    <col min="5" max="10" width="16" customWidth="1"/>
    <col min="11" max="11" width="19.85546875" bestFit="1" customWidth="1"/>
    <col min="12" max="12" width="15.85546875" bestFit="1" customWidth="1"/>
    <col min="13" max="13" width="22.28515625" customWidth="1"/>
    <col min="14" max="17" width="20.42578125" customWidth="1"/>
    <col min="18" max="18" width="13.28515625" bestFit="1" customWidth="1"/>
    <col min="19" max="19" width="15.42578125" bestFit="1" customWidth="1"/>
    <col min="20" max="20" width="9.140625" customWidth="1"/>
    <col min="21" max="21" width="12.140625" customWidth="1"/>
    <col min="22" max="22" width="11.85546875" customWidth="1"/>
    <col min="23" max="23" width="8.28515625" customWidth="1"/>
    <col min="24" max="24" width="7.42578125" customWidth="1"/>
    <col min="25" max="25" width="11.7109375" customWidth="1"/>
    <col min="26" max="26" width="11" bestFit="1" customWidth="1"/>
    <col min="27" max="27" width="8.42578125" customWidth="1"/>
    <col min="28" max="28" width="8.140625" customWidth="1"/>
    <col min="29" max="29" width="9.85546875" bestFit="1" customWidth="1"/>
    <col min="30" max="30" width="11" customWidth="1"/>
    <col min="31" max="31" width="11.42578125" bestFit="1" customWidth="1"/>
    <col min="32" max="32" width="6.85546875" customWidth="1"/>
    <col min="33" max="33" width="6.7109375" customWidth="1"/>
  </cols>
  <sheetData>
    <row r="1" spans="1:33" ht="36" customHeight="1" x14ac:dyDescent="0.25">
      <c r="A1" s="82" t="s">
        <v>58</v>
      </c>
    </row>
    <row r="2" spans="1:33" ht="9" customHeight="1" thickBot="1" x14ac:dyDescent="0.3"/>
    <row r="3" spans="1:33" ht="38.25" customHeight="1" thickBot="1" x14ac:dyDescent="0.3">
      <c r="A3" s="26"/>
      <c r="B3" s="96" t="s">
        <v>55</v>
      </c>
      <c r="C3" s="97"/>
      <c r="D3" s="97"/>
      <c r="E3" s="98"/>
      <c r="F3" s="101" t="s">
        <v>44</v>
      </c>
      <c r="G3" s="102"/>
      <c r="H3" s="102"/>
      <c r="I3" s="102"/>
      <c r="J3" s="103"/>
      <c r="K3" s="96" t="s">
        <v>56</v>
      </c>
      <c r="L3" s="98"/>
      <c r="M3" s="46" t="s">
        <v>52</v>
      </c>
      <c r="N3" s="96" t="s">
        <v>53</v>
      </c>
      <c r="O3" s="97"/>
      <c r="P3" s="97"/>
      <c r="Q3" s="98"/>
      <c r="R3" s="101" t="s">
        <v>54</v>
      </c>
      <c r="S3" s="103"/>
      <c r="T3" s="99" t="s">
        <v>57</v>
      </c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100"/>
    </row>
    <row r="4" spans="1:33" ht="40.5" customHeight="1" thickBot="1" x14ac:dyDescent="0.3">
      <c r="A4" s="94" t="s">
        <v>0</v>
      </c>
      <c r="B4" s="108" t="s">
        <v>38</v>
      </c>
      <c r="C4" s="108" t="s">
        <v>39</v>
      </c>
      <c r="D4" s="108" t="s">
        <v>40</v>
      </c>
      <c r="E4" s="108" t="s">
        <v>41</v>
      </c>
      <c r="F4" s="93" t="s">
        <v>17</v>
      </c>
      <c r="G4" s="93" t="s">
        <v>19</v>
      </c>
      <c r="H4" s="93" t="s">
        <v>20</v>
      </c>
      <c r="I4" s="118" t="s">
        <v>16</v>
      </c>
      <c r="J4" s="93" t="s">
        <v>21</v>
      </c>
      <c r="K4" s="108" t="s">
        <v>37</v>
      </c>
      <c r="L4" s="108" t="s">
        <v>18</v>
      </c>
      <c r="M4" s="93" t="s">
        <v>52</v>
      </c>
      <c r="N4" s="111" t="s">
        <v>48</v>
      </c>
      <c r="O4" s="108" t="s">
        <v>49</v>
      </c>
      <c r="P4" s="108" t="s">
        <v>51</v>
      </c>
      <c r="Q4" s="108" t="s">
        <v>50</v>
      </c>
      <c r="R4" s="93" t="s">
        <v>22</v>
      </c>
      <c r="S4" s="114" t="s">
        <v>23</v>
      </c>
      <c r="T4" s="101" t="s">
        <v>24</v>
      </c>
      <c r="U4" s="102"/>
      <c r="V4" s="102"/>
      <c r="W4" s="102"/>
      <c r="X4" s="103"/>
      <c r="Y4" s="104" t="s">
        <v>26</v>
      </c>
      <c r="Z4" s="105"/>
      <c r="AA4" s="105"/>
      <c r="AB4" s="105"/>
      <c r="AC4" s="106" t="s">
        <v>25</v>
      </c>
      <c r="AD4" s="105"/>
      <c r="AE4" s="105"/>
      <c r="AF4" s="105"/>
      <c r="AG4" s="107"/>
    </row>
    <row r="5" spans="1:33" ht="25.5" customHeight="1" x14ac:dyDescent="0.25">
      <c r="A5" s="94"/>
      <c r="B5" s="109"/>
      <c r="C5" s="109"/>
      <c r="D5" s="109"/>
      <c r="E5" s="109"/>
      <c r="F5" s="94"/>
      <c r="G5" s="94"/>
      <c r="H5" s="94"/>
      <c r="I5" s="119"/>
      <c r="J5" s="94"/>
      <c r="K5" s="109"/>
      <c r="L5" s="109"/>
      <c r="M5" s="94"/>
      <c r="N5" s="112"/>
      <c r="O5" s="109"/>
      <c r="P5" s="109"/>
      <c r="Q5" s="109"/>
      <c r="R5" s="94"/>
      <c r="S5" s="115"/>
      <c r="T5" s="62"/>
      <c r="U5" s="32"/>
      <c r="V5" s="32"/>
      <c r="W5" s="32"/>
      <c r="X5" s="33"/>
      <c r="Y5" s="61"/>
      <c r="Z5" s="38"/>
      <c r="AA5" s="38"/>
      <c r="AB5" s="38"/>
      <c r="AC5" s="37"/>
      <c r="AD5" s="38"/>
      <c r="AE5" s="38"/>
      <c r="AF5" s="38"/>
      <c r="AG5" s="39"/>
    </row>
    <row r="6" spans="1:33" ht="37.5" customHeight="1" thickBot="1" x14ac:dyDescent="0.3">
      <c r="A6" s="95"/>
      <c r="B6" s="110"/>
      <c r="C6" s="110"/>
      <c r="D6" s="110"/>
      <c r="E6" s="110"/>
      <c r="F6" s="95"/>
      <c r="G6" s="95"/>
      <c r="H6" s="95"/>
      <c r="I6" s="120"/>
      <c r="J6" s="95"/>
      <c r="K6" s="110"/>
      <c r="L6" s="110"/>
      <c r="M6" s="95"/>
      <c r="N6" s="113"/>
      <c r="O6" s="110"/>
      <c r="P6" s="110"/>
      <c r="Q6" s="110"/>
      <c r="R6" s="95"/>
      <c r="S6" s="116"/>
      <c r="T6" s="63" t="s">
        <v>27</v>
      </c>
      <c r="U6" s="34" t="s">
        <v>28</v>
      </c>
      <c r="V6" s="34" t="s">
        <v>29</v>
      </c>
      <c r="W6" s="34" t="s">
        <v>30</v>
      </c>
      <c r="X6" s="41" t="s">
        <v>31</v>
      </c>
      <c r="Y6" s="35" t="s">
        <v>32</v>
      </c>
      <c r="Z6" s="35" t="s">
        <v>33</v>
      </c>
      <c r="AA6" s="35" t="s">
        <v>30</v>
      </c>
      <c r="AB6" s="35" t="s">
        <v>31</v>
      </c>
      <c r="AC6" s="40" t="s">
        <v>34</v>
      </c>
      <c r="AD6" s="35" t="s">
        <v>35</v>
      </c>
      <c r="AE6" s="35" t="s">
        <v>36</v>
      </c>
      <c r="AF6" s="35" t="s">
        <v>30</v>
      </c>
      <c r="AG6" s="36" t="s">
        <v>31</v>
      </c>
    </row>
    <row r="7" spans="1:33" ht="15.75" x14ac:dyDescent="0.25">
      <c r="A7" s="13" t="s">
        <v>1</v>
      </c>
      <c r="B7" s="14">
        <v>11900</v>
      </c>
      <c r="C7" s="2">
        <v>13500</v>
      </c>
      <c r="D7" s="2">
        <v>19000</v>
      </c>
      <c r="E7" s="15">
        <v>20600</v>
      </c>
      <c r="F7" s="27">
        <v>25932</v>
      </c>
      <c r="G7" s="7">
        <v>147973.62580398354</v>
      </c>
      <c r="H7" s="5">
        <v>74.5</v>
      </c>
      <c r="I7" s="5">
        <v>2.4235276195887798</v>
      </c>
      <c r="J7" s="43">
        <v>140000</v>
      </c>
      <c r="K7" s="27">
        <v>12506468</v>
      </c>
      <c r="L7" s="74">
        <v>10700105</v>
      </c>
      <c r="M7" s="71">
        <v>2561</v>
      </c>
      <c r="N7" s="76">
        <v>2103.596059</v>
      </c>
      <c r="O7" s="8">
        <v>1110.5999999999999</v>
      </c>
      <c r="P7" s="47">
        <v>363391</v>
      </c>
      <c r="Q7" s="28">
        <v>726526429395</v>
      </c>
      <c r="R7" s="29">
        <v>82980</v>
      </c>
      <c r="S7" s="47">
        <v>67899</v>
      </c>
      <c r="T7" s="57">
        <v>237</v>
      </c>
      <c r="U7" s="49">
        <v>216</v>
      </c>
      <c r="V7" s="49">
        <v>227</v>
      </c>
      <c r="W7" s="49">
        <v>680</v>
      </c>
      <c r="X7" s="51">
        <v>0.55829228243021345</v>
      </c>
      <c r="Y7" s="49">
        <v>85</v>
      </c>
      <c r="Z7" s="49">
        <v>33</v>
      </c>
      <c r="AA7" s="49">
        <v>118</v>
      </c>
      <c r="AB7" s="50">
        <v>0.39464882943143814</v>
      </c>
      <c r="AC7" s="57">
        <v>508</v>
      </c>
      <c r="AD7" s="49">
        <v>228</v>
      </c>
      <c r="AE7" s="49">
        <v>150</v>
      </c>
      <c r="AF7" s="49">
        <v>886</v>
      </c>
      <c r="AG7" s="51">
        <v>0.34195291393284444</v>
      </c>
    </row>
    <row r="8" spans="1:33" ht="15.75" x14ac:dyDescent="0.25">
      <c r="A8" s="13" t="s">
        <v>2</v>
      </c>
      <c r="B8" s="16">
        <v>3300</v>
      </c>
      <c r="C8" s="3">
        <v>3700</v>
      </c>
      <c r="D8" s="3">
        <v>3217</v>
      </c>
      <c r="E8" s="17">
        <v>3800</v>
      </c>
      <c r="F8" s="29">
        <v>9267</v>
      </c>
      <c r="G8" s="8">
        <v>58464.776398854738</v>
      </c>
      <c r="H8" s="6">
        <v>50.5</v>
      </c>
      <c r="I8" s="6">
        <v>2.0209875643948534</v>
      </c>
      <c r="J8" s="44">
        <v>52200</v>
      </c>
      <c r="K8" s="29">
        <v>5351935</v>
      </c>
      <c r="L8" s="28">
        <v>4585382</v>
      </c>
      <c r="M8" s="72">
        <v>1439</v>
      </c>
      <c r="N8" s="76">
        <v>538.68532449999998</v>
      </c>
      <c r="O8" s="8">
        <v>384.6</v>
      </c>
      <c r="P8" s="47">
        <v>249460</v>
      </c>
      <c r="Q8" s="28">
        <v>216393347344</v>
      </c>
      <c r="R8" s="29">
        <v>55346</v>
      </c>
      <c r="S8" s="47">
        <v>47192</v>
      </c>
      <c r="T8" s="57">
        <v>82</v>
      </c>
      <c r="U8" s="49">
        <v>78</v>
      </c>
      <c r="V8" s="49">
        <v>57</v>
      </c>
      <c r="W8" s="49">
        <v>217</v>
      </c>
      <c r="X8" s="51">
        <v>0.17816091954022989</v>
      </c>
      <c r="Y8" s="49">
        <v>17</v>
      </c>
      <c r="Z8" s="49">
        <v>19</v>
      </c>
      <c r="AA8" s="49">
        <v>36</v>
      </c>
      <c r="AB8" s="50">
        <v>0.12040133779264214</v>
      </c>
      <c r="AC8" s="57">
        <v>266</v>
      </c>
      <c r="AD8" s="49">
        <v>68</v>
      </c>
      <c r="AE8" s="49">
        <v>60</v>
      </c>
      <c r="AF8" s="49">
        <v>394</v>
      </c>
      <c r="AG8" s="51">
        <v>0.1520648398301814</v>
      </c>
    </row>
    <row r="9" spans="1:33" ht="15.75" x14ac:dyDescent="0.25">
      <c r="A9" s="13" t="s">
        <v>3</v>
      </c>
      <c r="B9" s="18">
        <v>820</v>
      </c>
      <c r="C9" s="4">
        <v>947</v>
      </c>
      <c r="D9" s="4">
        <v>999</v>
      </c>
      <c r="E9" s="19">
        <v>945</v>
      </c>
      <c r="F9" s="29">
        <v>5653</v>
      </c>
      <c r="G9" s="8">
        <v>60673.641402381028</v>
      </c>
      <c r="H9" s="6">
        <v>36.299999999999997</v>
      </c>
      <c r="I9" s="6">
        <v>4.1199771152872069</v>
      </c>
      <c r="J9" s="44">
        <v>19566.100555981597</v>
      </c>
      <c r="K9" s="29">
        <v>1610500</v>
      </c>
      <c r="L9" s="28">
        <v>1372095</v>
      </c>
      <c r="M9" s="72">
        <v>505</v>
      </c>
      <c r="N9" s="76">
        <v>37.513570600000001</v>
      </c>
      <c r="O9" s="8">
        <v>84.5</v>
      </c>
      <c r="P9" s="47">
        <v>170030</v>
      </c>
      <c r="Q9" s="28">
        <v>43846667820</v>
      </c>
      <c r="R9" s="29">
        <v>46527</v>
      </c>
      <c r="S9" s="47">
        <v>31956</v>
      </c>
      <c r="T9" s="57">
        <v>18</v>
      </c>
      <c r="U9" s="49">
        <v>8</v>
      </c>
      <c r="V9" s="49">
        <v>10</v>
      </c>
      <c r="W9" s="49">
        <v>36</v>
      </c>
      <c r="X9" s="51">
        <v>2.9556650246305417E-2</v>
      </c>
      <c r="Y9" s="49">
        <v>8</v>
      </c>
      <c r="Z9" s="49">
        <v>7</v>
      </c>
      <c r="AA9" s="49">
        <v>15</v>
      </c>
      <c r="AB9" s="50">
        <v>5.016722408026756E-2</v>
      </c>
      <c r="AC9" s="57">
        <v>77</v>
      </c>
      <c r="AD9" s="49">
        <v>31</v>
      </c>
      <c r="AE9" s="49">
        <v>22</v>
      </c>
      <c r="AF9" s="49">
        <v>130</v>
      </c>
      <c r="AG9" s="51">
        <v>5.0173678116557312E-2</v>
      </c>
    </row>
    <row r="10" spans="1:33" ht="15.75" x14ac:dyDescent="0.25">
      <c r="A10" s="13" t="s">
        <v>4</v>
      </c>
      <c r="B10" s="18">
        <v>813</v>
      </c>
      <c r="C10" s="4">
        <v>827</v>
      </c>
      <c r="D10" s="4">
        <v>791</v>
      </c>
      <c r="E10" s="19">
        <v>810</v>
      </c>
      <c r="F10" s="29">
        <v>5861</v>
      </c>
      <c r="G10" s="8">
        <v>52891.839598241349</v>
      </c>
      <c r="H10" s="6">
        <v>36.4</v>
      </c>
      <c r="I10" s="6">
        <v>4.702893631635285</v>
      </c>
      <c r="J10" s="44">
        <v>13486.225744934445</v>
      </c>
      <c r="K10" s="29">
        <v>1455904</v>
      </c>
      <c r="L10" s="28">
        <v>1246254</v>
      </c>
      <c r="M10" s="72">
        <v>468</v>
      </c>
      <c r="N10" s="76">
        <v>37.4</v>
      </c>
      <c r="O10" s="8">
        <v>218.8</v>
      </c>
      <c r="P10" s="47">
        <v>249170</v>
      </c>
      <c r="Q10" s="28">
        <v>43035269251.799995</v>
      </c>
      <c r="R10" s="29">
        <v>42059</v>
      </c>
      <c r="S10" s="47">
        <v>34531.699999999997</v>
      </c>
      <c r="T10" s="57">
        <v>13</v>
      </c>
      <c r="U10" s="49">
        <v>13</v>
      </c>
      <c r="V10" s="49">
        <v>19</v>
      </c>
      <c r="W10" s="49">
        <v>45</v>
      </c>
      <c r="X10" s="51">
        <v>3.6945812807881777E-2</v>
      </c>
      <c r="Y10" s="49">
        <v>7</v>
      </c>
      <c r="Z10" s="49">
        <v>4</v>
      </c>
      <c r="AA10" s="49">
        <v>11</v>
      </c>
      <c r="AB10" s="50">
        <v>3.678929765886288E-2</v>
      </c>
      <c r="AC10" s="57">
        <v>105</v>
      </c>
      <c r="AD10" s="49">
        <v>23</v>
      </c>
      <c r="AE10" s="49">
        <v>26</v>
      </c>
      <c r="AF10" s="49">
        <v>154</v>
      </c>
      <c r="AG10" s="51">
        <v>5.9436510999614049E-2</v>
      </c>
    </row>
    <row r="11" spans="1:33" ht="15.75" x14ac:dyDescent="0.25">
      <c r="A11" s="13" t="s">
        <v>5</v>
      </c>
      <c r="B11" s="18">
        <v>614</v>
      </c>
      <c r="C11" s="4">
        <v>661</v>
      </c>
      <c r="D11" s="4">
        <v>675</v>
      </c>
      <c r="E11" s="19">
        <v>689</v>
      </c>
      <c r="F11" s="29">
        <v>1796</v>
      </c>
      <c r="G11" s="8">
        <v>53343.423538247946</v>
      </c>
      <c r="H11" s="6">
        <v>34.299999999999997</v>
      </c>
      <c r="I11" s="6">
        <v>1.7031962431056589</v>
      </c>
      <c r="J11" s="44">
        <v>24000</v>
      </c>
      <c r="K11" s="29">
        <v>1243500</v>
      </c>
      <c r="L11" s="28">
        <v>1054488</v>
      </c>
      <c r="M11" s="72">
        <v>425</v>
      </c>
      <c r="N11" s="76">
        <v>21.608151060000001</v>
      </c>
      <c r="O11" s="8">
        <v>367</v>
      </c>
      <c r="P11" s="47">
        <v>216965</v>
      </c>
      <c r="Q11" s="28">
        <v>38172465600</v>
      </c>
      <c r="R11" s="29">
        <v>34872</v>
      </c>
      <c r="S11" s="47">
        <v>36200</v>
      </c>
      <c r="T11" s="57">
        <v>10</v>
      </c>
      <c r="U11" s="49">
        <v>18</v>
      </c>
      <c r="V11" s="49">
        <v>6</v>
      </c>
      <c r="W11" s="49">
        <v>34</v>
      </c>
      <c r="X11" s="51">
        <v>2.7914614121510674E-2</v>
      </c>
      <c r="Y11" s="49">
        <v>6</v>
      </c>
      <c r="Z11" s="49">
        <v>3</v>
      </c>
      <c r="AA11" s="49">
        <v>9</v>
      </c>
      <c r="AB11" s="50">
        <v>3.0100334448160536E-2</v>
      </c>
      <c r="AC11" s="57">
        <v>67</v>
      </c>
      <c r="AD11" s="49">
        <v>19</v>
      </c>
      <c r="AE11" s="49">
        <v>16</v>
      </c>
      <c r="AF11" s="49">
        <v>102</v>
      </c>
      <c r="AG11" s="51">
        <v>3.936703975299112E-2</v>
      </c>
    </row>
    <row r="12" spans="1:33" ht="15.75" x14ac:dyDescent="0.25">
      <c r="A12" s="13" t="s">
        <v>6</v>
      </c>
      <c r="B12" s="18">
        <v>517</v>
      </c>
      <c r="C12" s="4">
        <v>604</v>
      </c>
      <c r="D12" s="4">
        <v>606</v>
      </c>
      <c r="E12" s="19">
        <v>540</v>
      </c>
      <c r="F12" s="29">
        <v>1580</v>
      </c>
      <c r="G12" s="8">
        <v>54477.335810164288</v>
      </c>
      <c r="H12" s="6">
        <v>37.1</v>
      </c>
      <c r="I12" s="6">
        <v>1.7044394174269222</v>
      </c>
      <c r="J12" s="44">
        <v>17395.698701298701</v>
      </c>
      <c r="K12" s="29">
        <v>1082933</v>
      </c>
      <c r="L12" s="28">
        <v>926991</v>
      </c>
      <c r="M12" s="72">
        <v>353</v>
      </c>
      <c r="N12" s="76">
        <v>28.2</v>
      </c>
      <c r="O12" s="8">
        <v>250.6</v>
      </c>
      <c r="P12" s="47">
        <v>177692</v>
      </c>
      <c r="Q12" s="28">
        <v>35625191121</v>
      </c>
      <c r="R12" s="29">
        <v>39517</v>
      </c>
      <c r="S12" s="47">
        <v>38431</v>
      </c>
      <c r="T12" s="57">
        <v>9</v>
      </c>
      <c r="U12" s="49">
        <v>0</v>
      </c>
      <c r="V12" s="49">
        <v>2</v>
      </c>
      <c r="W12" s="49">
        <v>11</v>
      </c>
      <c r="X12" s="51">
        <v>9.0311986863710995E-3</v>
      </c>
      <c r="Y12" s="49">
        <v>4</v>
      </c>
      <c r="Z12" s="49">
        <v>5</v>
      </c>
      <c r="AA12" s="49">
        <v>9</v>
      </c>
      <c r="AB12" s="50">
        <v>3.0100334448160536E-2</v>
      </c>
      <c r="AC12" s="57">
        <v>48</v>
      </c>
      <c r="AD12" s="49">
        <v>19</v>
      </c>
      <c r="AE12" s="49">
        <v>16</v>
      </c>
      <c r="AF12" s="49">
        <v>83</v>
      </c>
      <c r="AG12" s="51">
        <v>3.2033963720571206E-2</v>
      </c>
    </row>
    <row r="13" spans="1:33" ht="15.75" x14ac:dyDescent="0.25">
      <c r="A13" s="13" t="s">
        <v>7</v>
      </c>
      <c r="B13" s="18">
        <v>400</v>
      </c>
      <c r="C13" s="4">
        <v>558</v>
      </c>
      <c r="D13" s="4">
        <v>602</v>
      </c>
      <c r="E13" s="19">
        <v>611</v>
      </c>
      <c r="F13" s="29">
        <v>4292</v>
      </c>
      <c r="G13" s="8">
        <v>50102.585459863498</v>
      </c>
      <c r="H13" s="6">
        <v>32.799999999999997</v>
      </c>
      <c r="I13" s="6">
        <v>4.2865175440611454</v>
      </c>
      <c r="J13" s="44">
        <v>14074.358224016145</v>
      </c>
      <c r="K13" s="29">
        <v>1169719</v>
      </c>
      <c r="L13" s="28">
        <v>1001279</v>
      </c>
      <c r="M13" s="72">
        <v>465</v>
      </c>
      <c r="N13" s="76">
        <v>17.005688500000002</v>
      </c>
      <c r="O13" s="8">
        <v>148.69999999999999</v>
      </c>
      <c r="P13" s="47">
        <v>191827</v>
      </c>
      <c r="Q13" s="28">
        <v>30080423718</v>
      </c>
      <c r="R13" s="29">
        <v>38047</v>
      </c>
      <c r="S13" s="47">
        <v>30042</v>
      </c>
      <c r="T13" s="57">
        <v>12</v>
      </c>
      <c r="U13" s="49">
        <v>12</v>
      </c>
      <c r="V13" s="49">
        <v>4</v>
      </c>
      <c r="W13" s="49">
        <v>28</v>
      </c>
      <c r="X13" s="51">
        <v>2.2988505747126436E-2</v>
      </c>
      <c r="Y13" s="49">
        <v>7</v>
      </c>
      <c r="Z13" s="49">
        <v>5</v>
      </c>
      <c r="AA13" s="49">
        <v>12</v>
      </c>
      <c r="AB13" s="50">
        <v>4.0133779264214048E-2</v>
      </c>
      <c r="AC13" s="57">
        <v>60</v>
      </c>
      <c r="AD13" s="49">
        <v>19</v>
      </c>
      <c r="AE13" s="49">
        <v>13</v>
      </c>
      <c r="AF13" s="49">
        <v>92</v>
      </c>
      <c r="AG13" s="51">
        <v>3.5507526051717482E-2</v>
      </c>
    </row>
    <row r="14" spans="1:33" ht="15.75" x14ac:dyDescent="0.25">
      <c r="A14" s="13" t="s">
        <v>8</v>
      </c>
      <c r="B14" s="18">
        <v>569</v>
      </c>
      <c r="C14" s="4">
        <v>590</v>
      </c>
      <c r="D14" s="4">
        <v>593</v>
      </c>
      <c r="E14" s="19">
        <v>604</v>
      </c>
      <c r="F14" s="29">
        <v>6573</v>
      </c>
      <c r="G14" s="8">
        <v>48153.97318189111</v>
      </c>
      <c r="H14" s="6">
        <v>32.700000000000003</v>
      </c>
      <c r="I14" s="6">
        <v>6.4050468612054701</v>
      </c>
      <c r="J14" s="44">
        <v>9059.5854341736704</v>
      </c>
      <c r="K14" s="29">
        <v>1198858</v>
      </c>
      <c r="L14" s="28">
        <v>1026222</v>
      </c>
      <c r="M14" s="72">
        <v>530</v>
      </c>
      <c r="N14" s="76">
        <v>32.862740799999997</v>
      </c>
      <c r="O14" s="8">
        <v>115.2</v>
      </c>
      <c r="P14" s="47">
        <v>140782</v>
      </c>
      <c r="Q14" s="28">
        <v>31277194116</v>
      </c>
      <c r="R14" s="29">
        <v>38928</v>
      </c>
      <c r="S14" s="47">
        <v>30478</v>
      </c>
      <c r="T14" s="57">
        <v>4</v>
      </c>
      <c r="U14" s="49">
        <v>5</v>
      </c>
      <c r="V14" s="49">
        <v>6</v>
      </c>
      <c r="W14" s="49">
        <v>15</v>
      </c>
      <c r="X14" s="51">
        <v>1.2315270935960592E-2</v>
      </c>
      <c r="Y14" s="49">
        <v>6</v>
      </c>
      <c r="Z14" s="49">
        <v>6</v>
      </c>
      <c r="AA14" s="49">
        <v>12</v>
      </c>
      <c r="AB14" s="50">
        <v>4.0133779264214048E-2</v>
      </c>
      <c r="AC14" s="57">
        <v>55</v>
      </c>
      <c r="AD14" s="49">
        <v>20</v>
      </c>
      <c r="AE14" s="49">
        <v>16</v>
      </c>
      <c r="AF14" s="49">
        <v>91</v>
      </c>
      <c r="AG14" s="51">
        <v>3.512157468159012E-2</v>
      </c>
    </row>
    <row r="15" spans="1:33" ht="15.75" x14ac:dyDescent="0.25">
      <c r="A15" s="13" t="s">
        <v>9</v>
      </c>
      <c r="B15" s="18">
        <v>469</v>
      </c>
      <c r="C15" s="4">
        <v>522</v>
      </c>
      <c r="D15" s="4">
        <v>563</v>
      </c>
      <c r="E15" s="19">
        <v>532</v>
      </c>
      <c r="F15" s="29">
        <v>2475</v>
      </c>
      <c r="G15" s="8">
        <v>43359.136255200014</v>
      </c>
      <c r="H15" s="6">
        <v>31.3</v>
      </c>
      <c r="I15" s="6">
        <v>2.2873292127521143</v>
      </c>
      <c r="J15" s="44">
        <v>19656</v>
      </c>
      <c r="K15" s="29">
        <v>1264075</v>
      </c>
      <c r="L15" s="28">
        <v>1082048</v>
      </c>
      <c r="M15" s="72">
        <v>466</v>
      </c>
      <c r="N15" s="76">
        <v>28.799634813640001</v>
      </c>
      <c r="O15" s="8">
        <v>142.5</v>
      </c>
      <c r="P15" s="47">
        <v>215014</v>
      </c>
      <c r="Q15" s="28">
        <v>32334840384</v>
      </c>
      <c r="R15" s="29">
        <v>35505</v>
      </c>
      <c r="S15" s="47">
        <v>29883</v>
      </c>
      <c r="T15" s="57">
        <v>11</v>
      </c>
      <c r="U15" s="49">
        <v>11</v>
      </c>
      <c r="V15" s="49">
        <v>7</v>
      </c>
      <c r="W15" s="49">
        <v>29</v>
      </c>
      <c r="X15" s="51">
        <v>2.3809523809523808E-2</v>
      </c>
      <c r="Y15" s="49">
        <v>9</v>
      </c>
      <c r="Z15" s="49">
        <v>7</v>
      </c>
      <c r="AA15" s="49">
        <v>16</v>
      </c>
      <c r="AB15" s="50">
        <v>5.3511705685618728E-2</v>
      </c>
      <c r="AC15" s="57">
        <v>83</v>
      </c>
      <c r="AD15" s="49">
        <v>20</v>
      </c>
      <c r="AE15" s="49">
        <v>13</v>
      </c>
      <c r="AF15" s="49">
        <v>116</v>
      </c>
      <c r="AG15" s="51">
        <v>4.477035893477422E-2</v>
      </c>
    </row>
    <row r="16" spans="1:33" ht="15.75" x14ac:dyDescent="0.25">
      <c r="A16" s="13" t="s">
        <v>10</v>
      </c>
      <c r="B16" s="18">
        <v>540</v>
      </c>
      <c r="C16" s="4">
        <v>593</v>
      </c>
      <c r="D16" s="4">
        <v>518</v>
      </c>
      <c r="E16" s="19">
        <v>470</v>
      </c>
      <c r="F16" s="29">
        <v>1900</v>
      </c>
      <c r="G16" s="8">
        <v>45204.532181961673</v>
      </c>
      <c r="H16" s="6">
        <v>28.4</v>
      </c>
      <c r="I16" s="6">
        <v>1.9896975554994718</v>
      </c>
      <c r="J16" s="44">
        <v>22434</v>
      </c>
      <c r="K16" s="29">
        <v>1115560</v>
      </c>
      <c r="L16" s="28">
        <v>954919</v>
      </c>
      <c r="M16" s="72">
        <v>707</v>
      </c>
      <c r="N16" s="76">
        <v>26.118251040080001</v>
      </c>
      <c r="O16" s="8">
        <v>159.1</v>
      </c>
      <c r="P16" s="47">
        <v>206913</v>
      </c>
      <c r="Q16" s="28">
        <v>27341718267.5</v>
      </c>
      <c r="R16" s="29">
        <v>31473</v>
      </c>
      <c r="S16" s="47">
        <v>28632.5</v>
      </c>
      <c r="T16" s="57">
        <v>11</v>
      </c>
      <c r="U16" s="49">
        <v>10</v>
      </c>
      <c r="V16" s="49">
        <v>6</v>
      </c>
      <c r="W16" s="49">
        <v>27</v>
      </c>
      <c r="X16" s="51">
        <v>2.2167487684729065E-2</v>
      </c>
      <c r="Y16" s="49">
        <v>6</v>
      </c>
      <c r="Z16" s="49">
        <v>5</v>
      </c>
      <c r="AA16" s="49">
        <v>11</v>
      </c>
      <c r="AB16" s="50">
        <v>3.678929765886288E-2</v>
      </c>
      <c r="AC16" s="57">
        <v>64</v>
      </c>
      <c r="AD16" s="49">
        <v>15</v>
      </c>
      <c r="AE16" s="49">
        <v>11</v>
      </c>
      <c r="AF16" s="49">
        <v>90</v>
      </c>
      <c r="AG16" s="51">
        <v>3.4735623311462759E-2</v>
      </c>
    </row>
    <row r="17" spans="1:33" ht="15.75" x14ac:dyDescent="0.25">
      <c r="A17" s="13" t="s">
        <v>11</v>
      </c>
      <c r="B17" s="18">
        <v>510</v>
      </c>
      <c r="C17" s="4">
        <v>416</v>
      </c>
      <c r="D17" s="4">
        <v>372</v>
      </c>
      <c r="E17" s="19">
        <v>362</v>
      </c>
      <c r="F17" s="29">
        <v>2125</v>
      </c>
      <c r="G17" s="8">
        <v>30732.534750070143</v>
      </c>
      <c r="H17" s="6">
        <v>30.1</v>
      </c>
      <c r="I17" s="6">
        <v>2.1066656885128725</v>
      </c>
      <c r="J17" s="44">
        <v>12679.763566318106</v>
      </c>
      <c r="K17" s="29">
        <v>1178391</v>
      </c>
      <c r="L17" s="28">
        <v>1008703</v>
      </c>
      <c r="M17" s="72">
        <v>572</v>
      </c>
      <c r="N17" s="76">
        <v>15.7786733959</v>
      </c>
      <c r="O17" s="8">
        <v>53.2</v>
      </c>
      <c r="P17" s="47">
        <v>161071</v>
      </c>
      <c r="Q17" s="28">
        <v>28918506307</v>
      </c>
      <c r="R17" s="29">
        <v>36405</v>
      </c>
      <c r="S17" s="47">
        <v>28669</v>
      </c>
      <c r="T17" s="57">
        <v>13</v>
      </c>
      <c r="U17" s="49">
        <v>4</v>
      </c>
      <c r="V17" s="49">
        <v>4</v>
      </c>
      <c r="W17" s="49">
        <v>21</v>
      </c>
      <c r="X17" s="51">
        <v>1.7241379310344827E-2</v>
      </c>
      <c r="Y17" s="49">
        <v>4</v>
      </c>
      <c r="Z17" s="49">
        <v>7</v>
      </c>
      <c r="AA17" s="49">
        <v>11</v>
      </c>
      <c r="AB17" s="50">
        <v>3.678929765886288E-2</v>
      </c>
      <c r="AC17" s="57">
        <v>56</v>
      </c>
      <c r="AD17" s="49">
        <v>13</v>
      </c>
      <c r="AE17" s="49">
        <v>12</v>
      </c>
      <c r="AF17" s="49">
        <v>81</v>
      </c>
      <c r="AG17" s="51">
        <v>3.1262060980316482E-2</v>
      </c>
    </row>
    <row r="18" spans="1:33" ht="15.75" x14ac:dyDescent="0.25">
      <c r="A18" s="13" t="s">
        <v>12</v>
      </c>
      <c r="B18" s="18">
        <v>511</v>
      </c>
      <c r="C18" s="4">
        <v>466</v>
      </c>
      <c r="D18" s="4">
        <v>371</v>
      </c>
      <c r="E18" s="19">
        <v>350</v>
      </c>
      <c r="F18" s="29">
        <v>4591</v>
      </c>
      <c r="G18" s="8">
        <v>32096.00217041645</v>
      </c>
      <c r="H18" s="6">
        <v>31.9</v>
      </c>
      <c r="I18" s="6">
        <v>4.7661265541039972</v>
      </c>
      <c r="J18" s="44">
        <v>13000</v>
      </c>
      <c r="K18" s="29">
        <v>1125000</v>
      </c>
      <c r="L18" s="28">
        <v>963256</v>
      </c>
      <c r="M18" s="72">
        <v>348</v>
      </c>
      <c r="N18" s="76">
        <v>29.7991715</v>
      </c>
      <c r="O18" s="8">
        <v>187.1</v>
      </c>
      <c r="P18" s="47">
        <v>208339</v>
      </c>
      <c r="Q18" s="28">
        <v>26398512308</v>
      </c>
      <c r="R18" s="29">
        <v>39988</v>
      </c>
      <c r="S18" s="47">
        <v>27405.5</v>
      </c>
      <c r="T18" s="57">
        <v>8</v>
      </c>
      <c r="U18" s="49">
        <v>16</v>
      </c>
      <c r="V18" s="49">
        <v>6</v>
      </c>
      <c r="W18" s="49">
        <v>30</v>
      </c>
      <c r="X18" s="51">
        <v>2.4630541871921183E-2</v>
      </c>
      <c r="Y18" s="49">
        <v>7</v>
      </c>
      <c r="Z18" s="49">
        <v>3</v>
      </c>
      <c r="AA18" s="49">
        <v>10</v>
      </c>
      <c r="AB18" s="50">
        <v>3.3444816053511704E-2</v>
      </c>
      <c r="AC18" s="57">
        <v>60</v>
      </c>
      <c r="AD18" s="49">
        <v>19</v>
      </c>
      <c r="AE18" s="49">
        <v>13</v>
      </c>
      <c r="AF18" s="49">
        <v>92</v>
      </c>
      <c r="AG18" s="51">
        <v>3.5507526051717482E-2</v>
      </c>
    </row>
    <row r="19" spans="1:33" ht="15.75" x14ac:dyDescent="0.25">
      <c r="A19" s="13" t="s">
        <v>13</v>
      </c>
      <c r="B19" s="18">
        <v>368</v>
      </c>
      <c r="C19" s="4">
        <v>354</v>
      </c>
      <c r="D19" s="4">
        <v>331</v>
      </c>
      <c r="E19" s="19">
        <v>295</v>
      </c>
      <c r="F19" s="29">
        <v>4569</v>
      </c>
      <c r="G19" s="8">
        <v>30747.496726459867</v>
      </c>
      <c r="H19" s="6">
        <v>33.9</v>
      </c>
      <c r="I19" s="6">
        <v>5.0931231133484633</v>
      </c>
      <c r="J19" s="44">
        <v>10106.179868969624</v>
      </c>
      <c r="K19" s="29">
        <v>1048005</v>
      </c>
      <c r="L19" s="28">
        <v>897092</v>
      </c>
      <c r="M19" s="72">
        <v>799</v>
      </c>
      <c r="N19" s="76">
        <v>24.9507461</v>
      </c>
      <c r="O19" s="8">
        <v>149.80000000000001</v>
      </c>
      <c r="P19" s="47">
        <v>191175</v>
      </c>
      <c r="Q19" s="28">
        <v>28602881328</v>
      </c>
      <c r="R19" s="29">
        <v>40333</v>
      </c>
      <c r="S19" s="47">
        <v>31884</v>
      </c>
      <c r="T19" s="57">
        <v>1</v>
      </c>
      <c r="U19" s="49">
        <v>4</v>
      </c>
      <c r="V19" s="49">
        <v>1</v>
      </c>
      <c r="W19" s="49">
        <v>6</v>
      </c>
      <c r="X19" s="51">
        <v>4.9261083743842365E-3</v>
      </c>
      <c r="Y19" s="49">
        <v>5</v>
      </c>
      <c r="Z19" s="49">
        <v>5</v>
      </c>
      <c r="AA19" s="49">
        <v>10</v>
      </c>
      <c r="AB19" s="50">
        <v>3.3444816053511704E-2</v>
      </c>
      <c r="AC19" s="57">
        <v>91</v>
      </c>
      <c r="AD19" s="49">
        <v>16</v>
      </c>
      <c r="AE19" s="49">
        <v>13</v>
      </c>
      <c r="AF19" s="49">
        <v>120</v>
      </c>
      <c r="AG19" s="51">
        <v>4.6314164415283673E-2</v>
      </c>
    </row>
    <row r="20" spans="1:33" ht="15.75" x14ac:dyDescent="0.25">
      <c r="A20" s="13" t="s">
        <v>14</v>
      </c>
      <c r="B20" s="18">
        <v>493</v>
      </c>
      <c r="C20" s="4">
        <v>410</v>
      </c>
      <c r="D20" s="4">
        <v>305</v>
      </c>
      <c r="E20" s="19">
        <v>283</v>
      </c>
      <c r="F20" s="29">
        <v>2130</v>
      </c>
      <c r="G20" s="8">
        <v>28555.806472150129</v>
      </c>
      <c r="H20" s="6">
        <v>28.9</v>
      </c>
      <c r="I20" s="6">
        <v>2.3930702079611716</v>
      </c>
      <c r="J20" s="44">
        <v>12500</v>
      </c>
      <c r="K20" s="29">
        <v>1058547</v>
      </c>
      <c r="L20" s="28">
        <v>890070</v>
      </c>
      <c r="M20" s="72">
        <v>596</v>
      </c>
      <c r="N20" s="76">
        <v>16.238343421</v>
      </c>
      <c r="O20" s="8">
        <v>158</v>
      </c>
      <c r="P20" s="47">
        <v>221302</v>
      </c>
      <c r="Q20" s="28">
        <v>24868555800</v>
      </c>
      <c r="R20" s="29">
        <v>32252</v>
      </c>
      <c r="S20" s="47">
        <v>27940</v>
      </c>
      <c r="T20" s="57">
        <v>5</v>
      </c>
      <c r="U20" s="49">
        <v>11</v>
      </c>
      <c r="V20" s="49">
        <v>5</v>
      </c>
      <c r="W20" s="49">
        <v>21</v>
      </c>
      <c r="X20" s="51">
        <v>1.7241379310344827E-2</v>
      </c>
      <c r="Y20" s="49">
        <v>3</v>
      </c>
      <c r="Z20" s="49">
        <v>4</v>
      </c>
      <c r="AA20" s="49">
        <v>7</v>
      </c>
      <c r="AB20" s="50">
        <v>2.3411371237458192E-2</v>
      </c>
      <c r="AC20" s="57">
        <v>63</v>
      </c>
      <c r="AD20" s="49">
        <v>12</v>
      </c>
      <c r="AE20" s="49">
        <v>7</v>
      </c>
      <c r="AF20" s="49">
        <v>82</v>
      </c>
      <c r="AG20" s="51">
        <v>3.1648012350443844E-2</v>
      </c>
    </row>
    <row r="21" spans="1:33" ht="16.5" thickBot="1" x14ac:dyDescent="0.3">
      <c r="A21" s="13" t="s">
        <v>15</v>
      </c>
      <c r="B21" s="18">
        <v>384</v>
      </c>
      <c r="C21" s="4">
        <v>309</v>
      </c>
      <c r="D21" s="4">
        <v>286</v>
      </c>
      <c r="E21" s="19">
        <v>269</v>
      </c>
      <c r="F21" s="29">
        <v>1858</v>
      </c>
      <c r="G21" s="8">
        <v>27415.370859032846</v>
      </c>
      <c r="H21" s="6">
        <v>26.2</v>
      </c>
      <c r="I21" s="6">
        <v>2.1372486317237636</v>
      </c>
      <c r="J21" s="44">
        <v>12000</v>
      </c>
      <c r="K21" s="29">
        <v>1015586</v>
      </c>
      <c r="L21" s="28">
        <v>869342</v>
      </c>
      <c r="M21" s="73">
        <v>859</v>
      </c>
      <c r="N21" s="77">
        <v>16.4049549</v>
      </c>
      <c r="O21" s="70">
        <v>118.1</v>
      </c>
      <c r="P21" s="67">
        <v>145711</v>
      </c>
      <c r="Q21" s="69">
        <v>23567861620</v>
      </c>
      <c r="R21" s="68">
        <v>28496</v>
      </c>
      <c r="S21" s="67">
        <v>27110</v>
      </c>
      <c r="T21" s="64">
        <v>5</v>
      </c>
      <c r="U21" s="65">
        <v>12</v>
      </c>
      <c r="V21" s="65">
        <v>1</v>
      </c>
      <c r="W21" s="65">
        <v>18</v>
      </c>
      <c r="X21" s="66">
        <v>1.4778325123152709E-2</v>
      </c>
      <c r="Y21" s="49">
        <v>7</v>
      </c>
      <c r="Z21" s="49">
        <v>5</v>
      </c>
      <c r="AA21" s="49">
        <v>12</v>
      </c>
      <c r="AB21" s="50">
        <v>4.0133779264214048E-2</v>
      </c>
      <c r="AC21" s="57">
        <v>55</v>
      </c>
      <c r="AD21" s="49">
        <v>14</v>
      </c>
      <c r="AE21" s="49">
        <v>9</v>
      </c>
      <c r="AF21" s="49">
        <v>78</v>
      </c>
      <c r="AG21" s="51">
        <v>3.010420686993439E-2</v>
      </c>
    </row>
    <row r="22" spans="1:33" ht="16.5" thickBot="1" x14ac:dyDescent="0.3">
      <c r="A22" s="10" t="s">
        <v>42</v>
      </c>
      <c r="B22" s="22">
        <v>9800</v>
      </c>
      <c r="C22" s="23">
        <v>11600</v>
      </c>
      <c r="D22" s="23">
        <v>8900</v>
      </c>
      <c r="E22" s="24">
        <v>8500</v>
      </c>
      <c r="F22" s="48"/>
      <c r="G22" s="48"/>
      <c r="H22" s="48"/>
      <c r="I22" s="48"/>
      <c r="J22" s="48"/>
      <c r="K22" s="22">
        <f>K23-SUM(K7:K21)</f>
        <v>113455451</v>
      </c>
      <c r="L22" s="30">
        <f>L23-SUM(L7:L21)</f>
        <v>85667754</v>
      </c>
      <c r="M22" s="80">
        <f>M23-SUM(M7:M21)</f>
        <v>17114098</v>
      </c>
      <c r="N22" s="78"/>
      <c r="O22" s="67"/>
      <c r="P22" s="67"/>
      <c r="Q22" s="67"/>
      <c r="R22" s="67"/>
      <c r="S22" s="67"/>
      <c r="T22" s="57">
        <f>T23-SUM(T7:T21)</f>
        <v>222</v>
      </c>
      <c r="U22" s="49">
        <f t="shared" ref="U22:W22" si="0">U23-SUM(U7:U21)</f>
        <v>229</v>
      </c>
      <c r="V22" s="49">
        <f t="shared" si="0"/>
        <v>162</v>
      </c>
      <c r="W22" s="49">
        <f t="shared" si="0"/>
        <v>613</v>
      </c>
      <c r="X22" s="51"/>
      <c r="Y22" s="52"/>
      <c r="Z22" s="52"/>
      <c r="AA22" s="52"/>
      <c r="AB22" s="56"/>
      <c r="AC22" s="58"/>
      <c r="AD22" s="59"/>
      <c r="AE22" s="59"/>
      <c r="AF22" s="59"/>
      <c r="AG22" s="60"/>
    </row>
    <row r="23" spans="1:33" ht="16.5" thickBot="1" x14ac:dyDescent="0.3">
      <c r="A23" s="11" t="s">
        <v>43</v>
      </c>
      <c r="B23" s="20">
        <f>SUM(B7:B22)</f>
        <v>32008</v>
      </c>
      <c r="C23" s="12">
        <f>SUM(C7:C22)</f>
        <v>36057</v>
      </c>
      <c r="D23" s="12">
        <f t="shared" ref="D23:E23" si="1">SUM(D7:D22)</f>
        <v>38129</v>
      </c>
      <c r="E23" s="21">
        <f t="shared" si="1"/>
        <v>39660</v>
      </c>
      <c r="F23" s="12"/>
      <c r="G23" s="12"/>
      <c r="H23" s="12"/>
      <c r="I23" s="12"/>
      <c r="J23" s="12"/>
      <c r="K23" s="31">
        <v>146880432</v>
      </c>
      <c r="L23" s="42">
        <v>114246000</v>
      </c>
      <c r="M23" s="81">
        <v>17125191</v>
      </c>
      <c r="N23" s="79"/>
      <c r="O23" s="25"/>
      <c r="P23" s="25"/>
      <c r="Q23" s="25"/>
      <c r="R23" s="25"/>
      <c r="S23" s="25"/>
      <c r="T23" s="75">
        <v>661</v>
      </c>
      <c r="U23" s="53">
        <v>647</v>
      </c>
      <c r="V23" s="53">
        <v>523</v>
      </c>
      <c r="W23" s="53">
        <f>SUM(T23:V23)</f>
        <v>1831</v>
      </c>
      <c r="X23" s="55"/>
      <c r="Y23" s="53"/>
      <c r="Z23" s="53"/>
      <c r="AA23" s="53"/>
      <c r="AB23" s="54"/>
      <c r="AC23" s="53"/>
      <c r="AD23" s="53"/>
      <c r="AE23" s="53"/>
      <c r="AF23" s="53"/>
      <c r="AG23" s="55"/>
    </row>
    <row r="24" spans="1:33" x14ac:dyDescent="0.25">
      <c r="D24" s="1"/>
      <c r="E24" s="1"/>
      <c r="F24" s="1"/>
      <c r="G24" s="1"/>
      <c r="H24" s="1"/>
      <c r="I24" s="1"/>
      <c r="J24" s="1"/>
      <c r="K24" s="1"/>
    </row>
    <row r="26" spans="1:33" x14ac:dyDescent="0.25">
      <c r="A26" s="45" t="s">
        <v>45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33" x14ac:dyDescent="0.25">
      <c r="A27" s="45" t="s">
        <v>46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33" ht="15" customHeight="1" x14ac:dyDescent="0.25">
      <c r="A28" s="117" t="s">
        <v>47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</row>
    <row r="29" spans="1:33" ht="31.5" customHeigh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</sheetData>
  <mergeCells count="29">
    <mergeCell ref="K3:L3"/>
    <mergeCell ref="A28:S29"/>
    <mergeCell ref="H4:H6"/>
    <mergeCell ref="I4:I6"/>
    <mergeCell ref="J4:J6"/>
    <mergeCell ref="A4:A6"/>
    <mergeCell ref="B4:B6"/>
    <mergeCell ref="C4:C6"/>
    <mergeCell ref="D4:D6"/>
    <mergeCell ref="K4:K6"/>
    <mergeCell ref="E4:E6"/>
    <mergeCell ref="P4:P6"/>
    <mergeCell ref="F4:F6"/>
    <mergeCell ref="G4:G6"/>
    <mergeCell ref="B3:E3"/>
    <mergeCell ref="T3:AG3"/>
    <mergeCell ref="T4:X4"/>
    <mergeCell ref="Y4:AB4"/>
    <mergeCell ref="AC4:AG4"/>
    <mergeCell ref="L4:L6"/>
    <mergeCell ref="M4:M6"/>
    <mergeCell ref="N4:N6"/>
    <mergeCell ref="R4:R6"/>
    <mergeCell ref="S4:S6"/>
    <mergeCell ref="O4:O6"/>
    <mergeCell ref="Q4:Q6"/>
    <mergeCell ref="R3:S3"/>
    <mergeCell ref="N3:Q3"/>
    <mergeCell ref="F3:J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3" sqref="B23"/>
    </sheetView>
  </sheetViews>
  <sheetFormatPr defaultColWidth="9.140625" defaultRowHeight="15" x14ac:dyDescent="0.25"/>
  <cols>
    <col min="1" max="1" width="24.85546875" style="83" customWidth="1"/>
    <col min="2" max="2" width="15.85546875" style="83" bestFit="1" customWidth="1"/>
    <col min="3" max="5" width="17.42578125" style="83" customWidth="1"/>
    <col min="6" max="6" width="11.28515625" style="83" bestFit="1" customWidth="1"/>
    <col min="7" max="7" width="13.140625" style="83" customWidth="1"/>
    <col min="8" max="8" width="13.42578125" style="83" customWidth="1"/>
    <col min="9" max="16384" width="9.140625" style="83"/>
  </cols>
  <sheetData>
    <row r="1" spans="1:8" ht="16.5" thickBot="1" x14ac:dyDescent="0.3">
      <c r="A1" s="121" t="s">
        <v>0</v>
      </c>
      <c r="B1" s="121" t="s">
        <v>18</v>
      </c>
      <c r="C1" s="123" t="s">
        <v>21</v>
      </c>
      <c r="D1" s="123" t="s">
        <v>59</v>
      </c>
      <c r="E1" s="123" t="s">
        <v>60</v>
      </c>
      <c r="F1" s="125" t="s">
        <v>61</v>
      </c>
      <c r="G1" s="126"/>
      <c r="H1" s="127"/>
    </row>
    <row r="2" spans="1:8" ht="48" thickBot="1" x14ac:dyDescent="0.3">
      <c r="A2" s="122"/>
      <c r="B2" s="122"/>
      <c r="C2" s="124"/>
      <c r="D2" s="124"/>
      <c r="E2" s="124"/>
      <c r="F2" s="84" t="s">
        <v>62</v>
      </c>
      <c r="G2" s="85" t="s">
        <v>63</v>
      </c>
      <c r="H2" s="84" t="s">
        <v>64</v>
      </c>
    </row>
    <row r="3" spans="1:8" ht="15.75" x14ac:dyDescent="0.25">
      <c r="A3" s="86" t="s">
        <v>65</v>
      </c>
      <c r="B3" s="87">
        <v>10700105</v>
      </c>
      <c r="C3" s="87">
        <v>140000</v>
      </c>
      <c r="D3" s="87">
        <v>81.209999999999994</v>
      </c>
      <c r="E3" s="87">
        <f>C3/(D3*30)</f>
        <v>57.464187497434644</v>
      </c>
      <c r="F3" s="87">
        <f>H3*0.5</f>
        <v>9223092.5994335674</v>
      </c>
      <c r="G3" s="87">
        <f>H3*0.75</f>
        <v>13834638.899150351</v>
      </c>
      <c r="H3" s="87">
        <f>B3*(E3/1000)*30</f>
        <v>18446185.198867135</v>
      </c>
    </row>
    <row r="4" spans="1:8" ht="15.75" x14ac:dyDescent="0.25">
      <c r="A4" s="88" t="s">
        <v>5</v>
      </c>
      <c r="B4" s="89">
        <v>1054488</v>
      </c>
      <c r="C4" s="89">
        <v>24000</v>
      </c>
      <c r="D4" s="89">
        <v>36</v>
      </c>
      <c r="E4" s="89">
        <v>22.222222222222221</v>
      </c>
      <c r="F4" s="89">
        <v>351496.00000000006</v>
      </c>
      <c r="G4" s="89">
        <f t="shared" ref="G4:G17" si="0">H4*0.75</f>
        <v>527244.00000000012</v>
      </c>
      <c r="H4" s="89">
        <f t="shared" ref="H4:H17" si="1">B4*(E4/1000)*30</f>
        <v>702992.00000000012</v>
      </c>
    </row>
    <row r="5" spans="1:8" ht="15.75" x14ac:dyDescent="0.25">
      <c r="A5" s="88" t="s">
        <v>7</v>
      </c>
      <c r="B5" s="89">
        <v>1001279</v>
      </c>
      <c r="C5" s="89">
        <v>14074.358224016145</v>
      </c>
      <c r="D5" s="89">
        <v>32</v>
      </c>
      <c r="E5" s="89">
        <v>14.660789816683485</v>
      </c>
      <c r="F5" s="89">
        <v>220193.11450288535</v>
      </c>
      <c r="G5" s="89">
        <f t="shared" si="0"/>
        <v>330289.67175432801</v>
      </c>
      <c r="H5" s="89">
        <f t="shared" si="1"/>
        <v>440386.2290057707</v>
      </c>
    </row>
    <row r="6" spans="1:8" ht="15.75" x14ac:dyDescent="0.25">
      <c r="A6" s="88" t="s">
        <v>8</v>
      </c>
      <c r="B6" s="89">
        <v>1026222</v>
      </c>
      <c r="C6" s="89">
        <v>9059.5854341736704</v>
      </c>
      <c r="D6" s="89">
        <v>34</v>
      </c>
      <c r="E6" s="89">
        <v>8.8819465040918342</v>
      </c>
      <c r="F6" s="89">
        <v>136722.73357983195</v>
      </c>
      <c r="G6" s="89">
        <f t="shared" si="0"/>
        <v>205084.10036974793</v>
      </c>
      <c r="H6" s="89">
        <f t="shared" si="1"/>
        <v>273445.46715966391</v>
      </c>
    </row>
    <row r="7" spans="1:8" ht="15.75" x14ac:dyDescent="0.25">
      <c r="A7" s="88" t="s">
        <v>6</v>
      </c>
      <c r="B7" s="89">
        <v>926991</v>
      </c>
      <c r="C7" s="89">
        <v>17395.698701298701</v>
      </c>
      <c r="D7" s="89">
        <v>36.770000000000003</v>
      </c>
      <c r="E7" s="89">
        <f t="shared" ref="E7:E8" si="2">C7/(D7*30)</f>
        <v>15.769829300424892</v>
      </c>
      <c r="F7" s="89">
        <f>H7*0.5</f>
        <v>219277.34749545256</v>
      </c>
      <c r="G7" s="89">
        <f t="shared" si="0"/>
        <v>328916.02124317887</v>
      </c>
      <c r="H7" s="89">
        <f>B7*(E7/1000)*30</f>
        <v>438554.69499090512</v>
      </c>
    </row>
    <row r="8" spans="1:8" ht="15.75" x14ac:dyDescent="0.25">
      <c r="A8" s="88" t="s">
        <v>66</v>
      </c>
      <c r="B8" s="89">
        <v>1082048</v>
      </c>
      <c r="C8" s="89">
        <v>47634</v>
      </c>
      <c r="D8" s="89">
        <v>44.48</v>
      </c>
      <c r="E8" s="89">
        <f t="shared" si="2"/>
        <v>35.696942446043167</v>
      </c>
      <c r="F8" s="89">
        <f t="shared" ref="F8:F13" si="3">H8*0.5</f>
        <v>579387.0776978418</v>
      </c>
      <c r="G8" s="89">
        <f t="shared" si="0"/>
        <v>869080.61654676264</v>
      </c>
      <c r="H8" s="89">
        <f t="shared" si="1"/>
        <v>1158774.1553956836</v>
      </c>
    </row>
    <row r="9" spans="1:8" ht="15.75" x14ac:dyDescent="0.25">
      <c r="A9" s="88" t="s">
        <v>10</v>
      </c>
      <c r="B9" s="89">
        <v>954919</v>
      </c>
      <c r="C9" s="89">
        <v>22434</v>
      </c>
      <c r="D9" s="89">
        <v>36.1</v>
      </c>
      <c r="E9" s="89">
        <f>C9/(D9*30)</f>
        <v>20.714681440443215</v>
      </c>
      <c r="F9" s="89">
        <f t="shared" si="3"/>
        <v>296712.64329639892</v>
      </c>
      <c r="G9" s="89">
        <f t="shared" si="0"/>
        <v>445068.96494459838</v>
      </c>
      <c r="H9" s="89">
        <f t="shared" si="1"/>
        <v>593425.28659279784</v>
      </c>
    </row>
    <row r="10" spans="1:8" ht="15.75" x14ac:dyDescent="0.25">
      <c r="A10" s="88" t="s">
        <v>67</v>
      </c>
      <c r="B10" s="89">
        <v>963256</v>
      </c>
      <c r="C10" s="89">
        <v>19808.38</v>
      </c>
      <c r="D10" s="89">
        <v>24.408937793427253</v>
      </c>
      <c r="E10" s="89">
        <f>C10/(D10*30)</f>
        <v>27.050719655286716</v>
      </c>
      <c r="F10" s="89">
        <f t="shared" si="3"/>
        <v>390851.52018409292</v>
      </c>
      <c r="G10" s="89">
        <f t="shared" si="0"/>
        <v>586277.28027613938</v>
      </c>
      <c r="H10" s="89">
        <f t="shared" si="1"/>
        <v>781703.04036818584</v>
      </c>
    </row>
    <row r="11" spans="1:8" ht="15.75" x14ac:dyDescent="0.25">
      <c r="A11" s="88" t="s">
        <v>13</v>
      </c>
      <c r="B11" s="89">
        <v>897092</v>
      </c>
      <c r="C11" s="89">
        <v>10106.179868969624</v>
      </c>
      <c r="D11" s="89">
        <v>32.64</v>
      </c>
      <c r="E11" s="89">
        <f>C11/(D11*30)</f>
        <v>10.320853624356234</v>
      </c>
      <c r="F11" s="89">
        <f t="shared" si="3"/>
        <v>138881.32829371476</v>
      </c>
      <c r="G11" s="89">
        <f t="shared" si="0"/>
        <v>208321.99244057212</v>
      </c>
      <c r="H11" s="89">
        <f t="shared" si="1"/>
        <v>277762.65658742952</v>
      </c>
    </row>
    <row r="12" spans="1:8" ht="15.75" x14ac:dyDescent="0.25">
      <c r="A12" s="88" t="s">
        <v>68</v>
      </c>
      <c r="B12" s="89">
        <v>890070</v>
      </c>
      <c r="C12" s="89">
        <v>20163</v>
      </c>
      <c r="D12" s="89">
        <v>22.868997306195805</v>
      </c>
      <c r="E12" s="89">
        <f>C12/(D12*30)</f>
        <v>29.389132850958475</v>
      </c>
      <c r="F12" s="89">
        <f t="shared" si="3"/>
        <v>392375.78214978916</v>
      </c>
      <c r="G12" s="89">
        <f t="shared" si="0"/>
        <v>588563.67322468373</v>
      </c>
      <c r="H12" s="89">
        <f t="shared" si="1"/>
        <v>784751.56429957831</v>
      </c>
    </row>
    <row r="13" spans="1:8" ht="15.75" x14ac:dyDescent="0.25">
      <c r="A13" s="88" t="s">
        <v>69</v>
      </c>
      <c r="B13" s="89">
        <v>869342</v>
      </c>
      <c r="C13" s="89">
        <v>14326</v>
      </c>
      <c r="D13" s="89">
        <v>25.026599378882043</v>
      </c>
      <c r="E13" s="89">
        <f>C13/(D13*30)</f>
        <v>19.081031589784658</v>
      </c>
      <c r="F13" s="89">
        <f t="shared" si="3"/>
        <v>248819.1324648986</v>
      </c>
      <c r="G13" s="89">
        <f t="shared" si="0"/>
        <v>373228.69869734789</v>
      </c>
      <c r="H13" s="89">
        <f t="shared" si="1"/>
        <v>497638.26492979721</v>
      </c>
    </row>
    <row r="14" spans="1:8" ht="15.75" x14ac:dyDescent="0.25">
      <c r="A14" s="88" t="s">
        <v>3</v>
      </c>
      <c r="B14" s="89">
        <v>1372095</v>
      </c>
      <c r="C14" s="89">
        <v>19566.100555981597</v>
      </c>
      <c r="D14" s="89">
        <v>52.9</v>
      </c>
      <c r="E14" s="89">
        <v>12.328985857581346</v>
      </c>
      <c r="F14" s="89">
        <v>253748.09775387114</v>
      </c>
      <c r="G14" s="89">
        <f t="shared" si="0"/>
        <v>380622.14663080673</v>
      </c>
      <c r="H14" s="89">
        <f t="shared" si="1"/>
        <v>507496.19550774229</v>
      </c>
    </row>
    <row r="15" spans="1:8" ht="15.75" x14ac:dyDescent="0.25">
      <c r="A15" s="88" t="s">
        <v>11</v>
      </c>
      <c r="B15" s="89">
        <v>1008703</v>
      </c>
      <c r="C15" s="89">
        <v>12679.763566318106</v>
      </c>
      <c r="D15" s="89">
        <v>41.9</v>
      </c>
      <c r="E15" s="89">
        <v>10.087321850690618</v>
      </c>
      <c r="F15" s="89">
        <v>152626.67719135768</v>
      </c>
      <c r="G15" s="89">
        <f t="shared" si="0"/>
        <v>228940.01578703651</v>
      </c>
      <c r="H15" s="89">
        <f t="shared" si="1"/>
        <v>305253.35438271536</v>
      </c>
    </row>
    <row r="16" spans="1:8" ht="15.75" x14ac:dyDescent="0.25">
      <c r="A16" s="88" t="s">
        <v>2</v>
      </c>
      <c r="B16" s="89">
        <v>4585382</v>
      </c>
      <c r="C16" s="89">
        <v>52200</v>
      </c>
      <c r="D16" s="89">
        <v>59</v>
      </c>
      <c r="E16" s="89">
        <v>30</v>
      </c>
      <c r="F16" s="89">
        <v>2063421.9</v>
      </c>
      <c r="G16" s="89">
        <f t="shared" si="0"/>
        <v>3095132.8499999996</v>
      </c>
      <c r="H16" s="89">
        <f t="shared" si="1"/>
        <v>4126843.8</v>
      </c>
    </row>
    <row r="17" spans="1:8" ht="15.75" x14ac:dyDescent="0.25">
      <c r="A17" s="88" t="s">
        <v>4</v>
      </c>
      <c r="B17" s="89">
        <v>1246254</v>
      </c>
      <c r="C17" s="89">
        <v>13486.225744934445</v>
      </c>
      <c r="D17" s="89">
        <v>30.7</v>
      </c>
      <c r="E17" s="89">
        <v>14.64302469591145</v>
      </c>
      <c r="F17" s="89">
        <v>273733.92149067641</v>
      </c>
      <c r="G17" s="89">
        <f t="shared" si="0"/>
        <v>410600.88223601459</v>
      </c>
      <c r="H17" s="89">
        <f t="shared" si="1"/>
        <v>547467.84298135282</v>
      </c>
    </row>
    <row r="18" spans="1:8" ht="15.75" x14ac:dyDescent="0.25">
      <c r="A18" s="90"/>
      <c r="B18" s="91"/>
      <c r="C18" s="91"/>
      <c r="D18" s="91"/>
      <c r="E18" s="91"/>
      <c r="F18" s="91"/>
      <c r="G18" s="91"/>
      <c r="H18" s="91"/>
    </row>
    <row r="19" spans="1:8" x14ac:dyDescent="0.25">
      <c r="A19" s="92" t="s">
        <v>70</v>
      </c>
      <c r="B19" s="91"/>
      <c r="C19" s="91"/>
      <c r="D19" s="91"/>
      <c r="E19" s="91"/>
      <c r="F19" s="91"/>
      <c r="G19" s="91"/>
      <c r="H19" s="91"/>
    </row>
    <row r="20" spans="1:8" ht="15.75" x14ac:dyDescent="0.25">
      <c r="A20" s="90" t="s">
        <v>71</v>
      </c>
      <c r="B20" s="91"/>
      <c r="C20" s="91"/>
      <c r="D20" s="91"/>
      <c r="E20" s="91"/>
      <c r="F20" s="91"/>
      <c r="G20" s="91"/>
      <c r="H20" s="91"/>
    </row>
    <row r="21" spans="1:8" x14ac:dyDescent="0.25">
      <c r="A21" s="83" t="s">
        <v>72</v>
      </c>
      <c r="B21" s="91"/>
      <c r="C21" s="91"/>
      <c r="D21" s="91"/>
      <c r="E21" s="91"/>
      <c r="F21" s="91"/>
      <c r="G21" s="91"/>
      <c r="H21" s="91"/>
    </row>
  </sheetData>
  <mergeCells count="6">
    <mergeCell ref="F1:H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База</vt:lpstr>
      <vt:lpstr>GRP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2019-04-22T03:37:31Z</dcterms:modified>
</cp:coreProperties>
</file>